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640" windowHeight="11160" activeTab="2"/>
  </bookViews>
  <sheets>
    <sheet name="گزارش به تفکیک کارشناسان تغذیه" sheetId="24" r:id="rId1"/>
    <sheet name="خدمات تغذیه1402" sheetId="23" r:id="rId2"/>
    <sheet name="خدمات تغذیه 1403استان وشهرستان" sheetId="2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4" l="1"/>
  <c r="L6" i="22"/>
  <c r="W14" i="24"/>
  <c r="D14" i="24"/>
  <c r="H14" i="24"/>
  <c r="L14" i="24"/>
  <c r="P14" i="24"/>
  <c r="T14" i="24"/>
  <c r="T13" i="24"/>
  <c r="P13" i="24"/>
  <c r="L13" i="24"/>
  <c r="H13" i="24"/>
  <c r="D13" i="24"/>
  <c r="T12" i="24"/>
  <c r="P12" i="24"/>
  <c r="L12" i="24"/>
  <c r="H12" i="24"/>
  <c r="D12" i="24"/>
  <c r="T11" i="24"/>
  <c r="P11" i="24"/>
  <c r="L11" i="24"/>
  <c r="H11" i="24"/>
  <c r="D11" i="24"/>
  <c r="T10" i="24"/>
  <c r="P10" i="24"/>
  <c r="L10" i="24"/>
  <c r="H10" i="24"/>
  <c r="D10" i="24"/>
  <c r="T9" i="24"/>
  <c r="P9" i="24"/>
  <c r="L9" i="24"/>
  <c r="H9" i="24"/>
  <c r="D9" i="24"/>
  <c r="T8" i="24"/>
  <c r="P8" i="24"/>
  <c r="L8" i="24"/>
  <c r="H8" i="24"/>
  <c r="D8" i="24"/>
  <c r="T7" i="24"/>
  <c r="P7" i="24"/>
  <c r="L7" i="24"/>
  <c r="H7" i="24"/>
  <c r="T6" i="24"/>
  <c r="P6" i="24"/>
  <c r="L6" i="24"/>
  <c r="H6" i="24"/>
  <c r="D6" i="24"/>
  <c r="R5" i="24"/>
  <c r="T5" i="24" s="1"/>
  <c r="N5" i="24"/>
  <c r="P5" i="24" s="1"/>
  <c r="J5" i="24"/>
  <c r="L5" i="24" s="1"/>
  <c r="F5" i="24"/>
  <c r="H5" i="24" s="1"/>
  <c r="B5" i="24"/>
  <c r="D5" i="24" s="1"/>
  <c r="T4" i="24"/>
  <c r="P4" i="24"/>
  <c r="L4" i="24"/>
  <c r="H4" i="24"/>
  <c r="D4" i="24"/>
  <c r="C8" i="22"/>
  <c r="G8" i="22"/>
  <c r="K8" i="22"/>
  <c r="O8" i="22"/>
  <c r="S8" i="22"/>
  <c r="R7" i="23"/>
  <c r="T7" i="23" s="1"/>
  <c r="T8" i="22" s="1"/>
  <c r="N7" i="23"/>
  <c r="P7" i="23" s="1"/>
  <c r="P8" i="22" s="1"/>
  <c r="J7" i="23"/>
  <c r="L7" i="23" s="1"/>
  <c r="L8" i="22" s="1"/>
  <c r="F7" i="23"/>
  <c r="H7" i="23" s="1"/>
  <c r="B7" i="23"/>
  <c r="D7" i="23" s="1"/>
  <c r="D8" i="22" s="1"/>
  <c r="T6" i="23"/>
  <c r="P6" i="23"/>
  <c r="L6" i="23"/>
  <c r="H6" i="23"/>
  <c r="D6" i="23"/>
  <c r="R5" i="23"/>
  <c r="T5" i="23" s="1"/>
  <c r="N5" i="23"/>
  <c r="P5" i="23" s="1"/>
  <c r="J5" i="23"/>
  <c r="L5" i="23" s="1"/>
  <c r="F5" i="23"/>
  <c r="H5" i="23" s="1"/>
  <c r="B5" i="23"/>
  <c r="D5" i="23" s="1"/>
  <c r="T4" i="23"/>
  <c r="P4" i="23"/>
  <c r="L4" i="23"/>
  <c r="H4" i="23"/>
  <c r="D4" i="23"/>
  <c r="R7" i="22"/>
  <c r="T7" i="22" s="1"/>
  <c r="N7" i="22"/>
  <c r="P7" i="22" s="1"/>
  <c r="J7" i="22"/>
  <c r="L7" i="22" s="1"/>
  <c r="F7" i="22"/>
  <c r="H7" i="22" s="1"/>
  <c r="B7" i="22"/>
  <c r="D7" i="22" s="1"/>
  <c r="T6" i="22"/>
  <c r="P6" i="22"/>
  <c r="H6" i="22"/>
  <c r="D6" i="22"/>
  <c r="R5" i="22"/>
  <c r="T5" i="22" s="1"/>
  <c r="N5" i="22"/>
  <c r="P5" i="22" s="1"/>
  <c r="J5" i="22"/>
  <c r="L5" i="22" s="1"/>
  <c r="F5" i="22"/>
  <c r="H5" i="22" s="1"/>
  <c r="B5" i="22"/>
  <c r="D5" i="22" s="1"/>
  <c r="T4" i="22"/>
  <c r="P4" i="22"/>
  <c r="L4" i="22"/>
  <c r="H4" i="22"/>
  <c r="D4" i="22"/>
  <c r="M6" i="24" l="1"/>
  <c r="U6" i="24"/>
  <c r="M8" i="24"/>
  <c r="U8" i="24"/>
  <c r="M10" i="24"/>
  <c r="U10" i="24"/>
  <c r="M12" i="24"/>
  <c r="U12" i="24"/>
  <c r="I7" i="24"/>
  <c r="Q7" i="24"/>
  <c r="I9" i="24"/>
  <c r="Q9" i="24"/>
  <c r="I11" i="24"/>
  <c r="Q11" i="24"/>
  <c r="I13" i="24"/>
  <c r="Q13" i="24"/>
  <c r="I7" i="22"/>
  <c r="I7" i="23"/>
  <c r="I8" i="22" s="1"/>
  <c r="I6" i="24"/>
  <c r="Q6" i="24"/>
  <c r="E7" i="24"/>
  <c r="M7" i="24"/>
  <c r="U7" i="24"/>
  <c r="I8" i="24"/>
  <c r="Q8" i="24"/>
  <c r="E9" i="24"/>
  <c r="M9" i="24"/>
  <c r="U9" i="24"/>
  <c r="I10" i="24"/>
  <c r="Q10" i="24"/>
  <c r="E11" i="24"/>
  <c r="M11" i="24"/>
  <c r="U11" i="24"/>
  <c r="I12" i="24"/>
  <c r="Q12" i="24"/>
  <c r="E13" i="24"/>
  <c r="M13" i="24"/>
  <c r="U13" i="24"/>
  <c r="N8" i="22"/>
  <c r="H8" i="22"/>
  <c r="F8" i="22"/>
  <c r="E8" i="24"/>
  <c r="E6" i="24"/>
  <c r="E12" i="24"/>
  <c r="E10" i="24"/>
  <c r="X14" i="24"/>
  <c r="R8" i="22"/>
  <c r="J8" i="22"/>
  <c r="B8" i="22"/>
  <c r="M7" i="23"/>
  <c r="M8" i="22" s="1"/>
  <c r="E7" i="23"/>
  <c r="E8" i="22" s="1"/>
  <c r="Q7" i="23"/>
  <c r="Q8" i="22" s="1"/>
  <c r="U7" i="23"/>
  <c r="U8" i="22" s="1"/>
  <c r="M7" i="22"/>
  <c r="E7" i="22"/>
  <c r="Q7" i="22"/>
  <c r="U7" i="22"/>
</calcChain>
</file>

<file path=xl/sharedStrings.xml><?xml version="1.0" encoding="utf-8"?>
<sst xmlns="http://schemas.openxmlformats.org/spreadsheetml/2006/main" count="134" uniqueCount="51">
  <si>
    <t>ارزیابی تغذیه ای - مراقبت ها *</t>
  </si>
  <si>
    <t>ارایه توضیحات / اقدام  (آموزش فردی) **</t>
  </si>
  <si>
    <t>ثبت برنامه غذایی ***</t>
  </si>
  <si>
    <t>آموزش گروهی (درون بخشی و بین بخشی)****</t>
  </si>
  <si>
    <t>بازدید و نظارت*****</t>
  </si>
  <si>
    <t>تعداد</t>
  </si>
  <si>
    <t>ضریب</t>
  </si>
  <si>
    <t>امتیاز</t>
  </si>
  <si>
    <t xml:space="preserve">درصد امتیاز نسبت به موردانتظار کشوری </t>
  </si>
  <si>
    <t xml:space="preserve">تعداد </t>
  </si>
  <si>
    <t>ضریب خدمت</t>
  </si>
  <si>
    <t>فرمول ها</t>
  </si>
  <si>
    <t>* عدد96 ارزیابی تغذیه بر اساس انجام مراقبت تغذیه گروه های سنی و فیزیولوژیک به تعداد حداقل 6  نفر روزانه در چهار روز هفته و 4 هفته در ماه برآورد شده است. (96= 4×4×6)</t>
  </si>
  <si>
    <t xml:space="preserve">960 امتیاز حاصلضرب تعداد (96)در ضریب (10) </t>
  </si>
  <si>
    <t>** عدد 144 اقدام ماهیانه بر این اساس که به صورت میانگین در کشور به ازای هر مراقبت، 1/5 اقدام ثبت می شود برآورد شده است. (144=1.5×96)</t>
  </si>
  <si>
    <t>*** عدد 20 رژیم غذایی بر اساس ثبت برنامه غذایی حداقل برای حدود 20 درصد مراجعین مراقبت شده برآورد شده است.</t>
  </si>
  <si>
    <r>
      <t xml:space="preserve">**** آموزش گروهی  شامل جلسات </t>
    </r>
    <r>
      <rPr>
        <b/>
        <sz val="11"/>
        <rFont val="B Nazanin"/>
        <charset val="178"/>
      </rPr>
      <t>د</t>
    </r>
    <r>
      <rPr>
        <b/>
        <sz val="12"/>
        <rFont val="B Nazanin"/>
        <charset val="178"/>
      </rPr>
      <t xml:space="preserve">رون بخشی </t>
    </r>
    <r>
      <rPr>
        <sz val="12"/>
        <rFont val="B Nazanin"/>
        <charset val="178"/>
      </rPr>
      <t>شامل</t>
    </r>
    <r>
      <rPr>
        <b/>
        <sz val="12"/>
        <rFont val="B Nazanin"/>
        <charset val="178"/>
      </rPr>
      <t>3 جلسه در ماه</t>
    </r>
    <r>
      <rPr>
        <sz val="11"/>
        <rFont val="B Nazanin"/>
        <family val="2"/>
        <charset val="178"/>
      </rPr>
      <t xml:space="preserve">  به مراجعین شامل:  گروه های سنی، تغذیه در بارداری، تغذیه در بیماری ها(فشار خون بالا، چاقی، دیابت، هایپرلیپیدمی، سوء تغذیه، سل، آنمی مادرباردار) در مراکز جامعه سلامت  و مراقبین سلامت در پایگاه  و آموزش گروهی</t>
    </r>
    <r>
      <rPr>
        <b/>
        <sz val="11"/>
        <rFont val="B Nazanin"/>
        <charset val="178"/>
      </rPr>
      <t xml:space="preserve"> </t>
    </r>
    <r>
      <rPr>
        <b/>
        <sz val="12"/>
        <rFont val="B Nazanin"/>
        <charset val="178"/>
      </rPr>
      <t>برون بخشی 1جلسه در ماه</t>
    </r>
    <r>
      <rPr>
        <sz val="11"/>
        <rFont val="B Nazanin"/>
        <family val="2"/>
        <charset val="178"/>
      </rPr>
      <t xml:space="preserve">   ویژه سفیران سلامت ، مدارس و مهدهای کودک، در مراکز جمعی شامل ادارات و سازمان های منطقه، فرهنگسراها،  پایگاه بسیج ،مساجد، اصناف
 </t>
    </r>
  </si>
  <si>
    <r>
      <t>***** بازدید و نظارت  با تواتر</t>
    </r>
    <r>
      <rPr>
        <b/>
        <sz val="11"/>
        <rFont val="B Nazanin"/>
        <charset val="178"/>
      </rPr>
      <t xml:space="preserve"> 3 بازدید در ماه </t>
    </r>
    <r>
      <rPr>
        <sz val="11"/>
        <rFont val="B Nazanin"/>
        <family val="2"/>
        <charset val="178"/>
      </rPr>
      <t xml:space="preserve">بر عملکرد مراقبین سلامت در پایگاههای سلامت تابعه در ارائه خدمات تغذیه ای و بازدی بهورز در خانه بهداشت ، نظارت ب و بازدید از اجرای ر برنامه مکمل یاری و برنامه پایگاه تغذیه سالم ، شیر مدرسه (در صورت اجرا ) در مدارس و بازدید از  مهد کودک شهری و در صورت امکان روستایی </t>
    </r>
  </si>
  <si>
    <t>بازدید و نظارت در سامانه  محیطی و ستادی قابل ثبت و گزارش نمی باشد.</t>
  </si>
  <si>
    <r>
      <t xml:space="preserve">استاندادر موردانتظار کشوری </t>
    </r>
    <r>
      <rPr>
        <b/>
        <sz val="11"/>
        <color rgb="FFC00000"/>
        <rFont val="B Nazanin"/>
        <charset val="178"/>
      </rPr>
      <t>در ماه</t>
    </r>
  </si>
  <si>
    <r>
      <rPr>
        <b/>
        <sz val="12"/>
        <color rgb="FFC00000"/>
        <rFont val="B Nazanin"/>
        <charset val="178"/>
      </rPr>
      <t xml:space="preserve">تعداد کل </t>
    </r>
    <r>
      <rPr>
        <b/>
        <sz val="12"/>
        <color theme="1"/>
        <rFont val="B Nazanin"/>
        <charset val="178"/>
      </rPr>
      <t>کارشناس تغذیه مراکز خدمات جامع سلامت درج گردد.</t>
    </r>
  </si>
  <si>
    <t>مورد انتظار کشوری در ماه</t>
  </si>
  <si>
    <t xml:space="preserve">مورد انتظار کشوری در سال </t>
  </si>
  <si>
    <t>میانگین عملکرد کارشناسان تغذیه استان 1402</t>
  </si>
  <si>
    <t>نکته: فقط در بخش های آبی رنگ عدد وارد شود.</t>
  </si>
  <si>
    <t>درج تعداد کل خدمات کارشناسان تغذیه کل سال 1402</t>
  </si>
  <si>
    <t>ثبت برنامه غذایی</t>
  </si>
  <si>
    <t>آموزش گروهی (درون بخشی و بین بخشی)</t>
  </si>
  <si>
    <t>بازدید و نظارت</t>
  </si>
  <si>
    <t xml:space="preserve">ارایه توضیحات/اقدام(آموزش فردی) </t>
  </si>
  <si>
    <r>
      <t xml:space="preserve">استاندارد موردانتظار کشوری </t>
    </r>
    <r>
      <rPr>
        <b/>
        <sz val="10"/>
        <color rgb="FFC00000"/>
        <rFont val="B Nazanin"/>
        <family val="2"/>
        <charset val="178"/>
      </rPr>
      <t>در  کل12 ماه سال</t>
    </r>
  </si>
  <si>
    <r>
      <t>درصدامتیاز</t>
    </r>
    <r>
      <rPr>
        <b/>
        <sz val="8"/>
        <color rgb="FF3F3F3F"/>
        <rFont val="B Nazanin"/>
        <charset val="178"/>
      </rPr>
      <t xml:space="preserve"> نسبت به موردانتظار کشوری </t>
    </r>
  </si>
  <si>
    <t>ارزیابی تغذیه ای-مراقبت ها</t>
  </si>
  <si>
    <t>https://sib.gums.ac.ir/sibreport/report10246</t>
  </si>
  <si>
    <t>آدرس سامانه سیب برای استخراج ثبت برنامه غذایی</t>
  </si>
  <si>
    <t>درج تعداد کل خدمات کارشناسان تغذیه کل سال 1403</t>
  </si>
  <si>
    <t>میانگین عملکرد کارشناسان تغذیه استان 1403</t>
  </si>
  <si>
    <t>خانم حلمی</t>
  </si>
  <si>
    <t>آقای فرزانه</t>
  </si>
  <si>
    <t>خانم نجمی</t>
  </si>
  <si>
    <t>خانم سیاهی پور</t>
  </si>
  <si>
    <t>خانم لشگربلوکی</t>
  </si>
  <si>
    <t>آقای بخشی</t>
  </si>
  <si>
    <t>خانم بخشی زاد</t>
  </si>
  <si>
    <t>خانم زرمخی</t>
  </si>
  <si>
    <t>جدول گزارش حداقل خدمات مورد انتظار از کارشناس تغذیه در سال 1403، مرکز بهداشت شهرستان رشت</t>
  </si>
  <si>
    <t>جدول حداقل خدمات مورد انتظار از کارشناس تغذیه در سال 1402  شهرستان رشت         تعداد کارشناس مراکز خدمات جامع سلامت: 8 نفر</t>
  </si>
  <si>
    <t>جدول حداقل خدمات مورد انتظار از کارشناس تغذیه - سال 1403-1402  شهرستان رشت       تعداد کارشناس مراکز خدمات جامع سلامت: 8 نفر</t>
  </si>
  <si>
    <t>میانگین عملکرد کل کارشناسان تغذیه  شهرستان در سال 1403</t>
  </si>
  <si>
    <t>میانگین عملکرد کارشناسان تغذیه شهرستان رشت سال 1403</t>
  </si>
  <si>
    <t>میانگین عملکرد کارشناسان تغذیه شهرستان رشت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</si>
</sst>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sz val="11"/>
      <color theme="1"/>
      <name val="B Nazanin"/>
      <family val="2"/>
      <charset val="178"/>
    </font>
    <font>
      <b/>
      <sz val="16"/>
      <color theme="1"/>
      <name val="B Nazanin"/>
      <charset val="178"/>
    </font>
    <font>
      <b/>
      <sz val="12"/>
      <color rgb="FFC00000"/>
      <name val="B Nazanin"/>
      <charset val="178"/>
    </font>
    <font>
      <b/>
      <sz val="11"/>
      <color rgb="FF3F3F3F"/>
      <name val="B Nazanin"/>
      <family val="2"/>
      <charset val="178"/>
    </font>
    <font>
      <b/>
      <sz val="14"/>
      <color rgb="FF3F3F3F"/>
      <name val="B Nazanin"/>
      <family val="2"/>
      <charset val="178"/>
    </font>
    <font>
      <b/>
      <sz val="14"/>
      <color theme="1"/>
      <name val="B Nazanin"/>
      <charset val="178"/>
    </font>
    <font>
      <b/>
      <sz val="14"/>
      <color rgb="FF3F3F3F"/>
      <name val="B Nazanin"/>
      <charset val="178"/>
    </font>
    <font>
      <b/>
      <sz val="14"/>
      <name val="B Nazanin"/>
      <charset val="178"/>
    </font>
    <font>
      <b/>
      <sz val="16"/>
      <name val="B Nazanin"/>
      <charset val="178"/>
    </font>
    <font>
      <sz val="11"/>
      <name val="B Nazanin"/>
      <family val="2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color rgb="FF3F3F3F"/>
      <name val="B Nazanin"/>
      <charset val="178"/>
    </font>
    <font>
      <b/>
      <sz val="11"/>
      <color rgb="FF3F3F3F"/>
      <name val="B Nazanin"/>
      <charset val="178"/>
    </font>
    <font>
      <b/>
      <sz val="8"/>
      <color rgb="FF3F3F3F"/>
      <name val="B Nazanin"/>
      <charset val="178"/>
    </font>
    <font>
      <b/>
      <sz val="13"/>
      <color rgb="FF3F3F3F"/>
      <name val="B Nazanin"/>
      <charset val="178"/>
    </font>
    <font>
      <b/>
      <sz val="11"/>
      <color rgb="FFC00000"/>
      <name val="B Nazanin"/>
      <charset val="178"/>
    </font>
    <font>
      <b/>
      <sz val="12"/>
      <name val="B Nazanin"/>
      <family val="2"/>
      <charset val="178"/>
    </font>
    <font>
      <sz val="14"/>
      <name val="B Nazanin"/>
      <charset val="178"/>
    </font>
    <font>
      <b/>
      <sz val="14"/>
      <name val="B Nazanin"/>
      <family val="2"/>
      <charset val="178"/>
    </font>
    <font>
      <b/>
      <sz val="10"/>
      <color rgb="FF3F3F3F"/>
      <name val="B Nazanin"/>
      <family val="2"/>
      <charset val="178"/>
    </font>
    <font>
      <b/>
      <sz val="10"/>
      <color rgb="FFC00000"/>
      <name val="B Nazanin"/>
      <family val="2"/>
      <charset val="178"/>
    </font>
    <font>
      <b/>
      <sz val="11"/>
      <name val="B Titr"/>
      <charset val="178"/>
    </font>
    <font>
      <b/>
      <sz val="11"/>
      <name val="B Nazanin"/>
      <family val="2"/>
      <charset val="178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3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4" borderId="8" applyNumberFormat="0" applyAlignment="0" applyProtection="0"/>
  </cellStyleXfs>
  <cellXfs count="91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5" fillId="8" borderId="1" xfId="2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5" fillId="9" borderId="2" xfId="2" applyFill="1" applyBorder="1" applyAlignment="1">
      <alignment horizontal="center" vertical="center" wrapText="1"/>
    </xf>
    <xf numFmtId="0" fontId="5" fillId="9" borderId="6" xfId="2" applyFill="1" applyBorder="1" applyAlignment="1">
      <alignment horizontal="center" vertical="center" wrapText="1"/>
    </xf>
    <xf numFmtId="0" fontId="5" fillId="9" borderId="15" xfId="2" applyFill="1" applyBorder="1" applyAlignment="1">
      <alignment horizontal="center" vertical="center" wrapText="1"/>
    </xf>
    <xf numFmtId="0" fontId="11" fillId="10" borderId="2" xfId="1" applyFont="1" applyFill="1" applyBorder="1" applyAlignment="1">
      <alignment horizontal="right" readingOrder="2"/>
    </xf>
    <xf numFmtId="0" fontId="11" fillId="10" borderId="4" xfId="1" applyFont="1" applyFill="1" applyBorder="1" applyAlignment="1">
      <alignment horizontal="right" readingOrder="2"/>
    </xf>
    <xf numFmtId="0" fontId="11" fillId="10" borderId="4" xfId="1" applyFont="1" applyFill="1" applyBorder="1" applyAlignment="1">
      <alignment horizontal="center" readingOrder="2"/>
    </xf>
    <xf numFmtId="0" fontId="11" fillId="10" borderId="3" xfId="1" applyFont="1" applyFill="1" applyBorder="1" applyAlignment="1">
      <alignment horizontal="right" readingOrder="2"/>
    </xf>
    <xf numFmtId="0" fontId="5" fillId="0" borderId="6" xfId="2" applyFill="1" applyBorder="1" applyAlignment="1">
      <alignment horizontal="center" vertical="center" wrapText="1"/>
    </xf>
    <xf numFmtId="0" fontId="5" fillId="9" borderId="1" xfId="2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5" fillId="2" borderId="1" xfId="2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2" fontId="15" fillId="5" borderId="1" xfId="2" applyNumberFormat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right" vertical="center" wrapText="1"/>
    </xf>
    <xf numFmtId="0" fontId="21" fillId="5" borderId="3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2" fontId="21" fillId="5" borderId="1" xfId="2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0" fillId="13" borderId="1" xfId="2" applyFont="1" applyFill="1" applyBorder="1" applyAlignment="1">
      <alignment horizontal="right" vertical="center" wrapText="1"/>
    </xf>
    <xf numFmtId="0" fontId="21" fillId="13" borderId="3" xfId="2" applyFont="1" applyFill="1" applyBorder="1" applyAlignment="1">
      <alignment horizontal="center" vertical="center" wrapText="1"/>
    </xf>
    <xf numFmtId="0" fontId="22" fillId="6" borderId="1" xfId="2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center" vertical="center" wrapText="1"/>
    </xf>
    <xf numFmtId="164" fontId="10" fillId="6" borderId="4" xfId="2" applyNumberFormat="1" applyFont="1" applyFill="1" applyBorder="1" applyAlignment="1">
      <alignment horizontal="center" vertical="center" wrapText="1"/>
    </xf>
    <xf numFmtId="164" fontId="10" fillId="6" borderId="1" xfId="2" applyNumberFormat="1" applyFont="1" applyFill="1" applyBorder="1" applyAlignment="1">
      <alignment horizontal="center" vertical="center" wrapText="1"/>
    </xf>
    <xf numFmtId="0" fontId="10" fillId="11" borderId="1" xfId="2" applyFont="1" applyFill="1" applyBorder="1" applyAlignment="1">
      <alignment horizontal="center" vertical="center" wrapText="1"/>
    </xf>
    <xf numFmtId="164" fontId="10" fillId="11" borderId="1" xfId="2" applyNumberFormat="1" applyFont="1" applyFill="1" applyBorder="1" applyAlignment="1">
      <alignment horizontal="center" vertical="center" wrapText="1"/>
    </xf>
    <xf numFmtId="2" fontId="10" fillId="11" borderId="1" xfId="2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20" fillId="7" borderId="1" xfId="2" applyFont="1" applyFill="1" applyBorder="1" applyAlignment="1">
      <alignment horizontal="right" vertical="center" wrapText="1"/>
    </xf>
    <xf numFmtId="0" fontId="21" fillId="7" borderId="3" xfId="2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2" fontId="21" fillId="7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2" fontId="21" fillId="13" borderId="3" xfId="2" applyNumberFormat="1" applyFont="1" applyFill="1" applyBorder="1" applyAlignment="1">
      <alignment horizontal="center" vertical="center" wrapText="1"/>
    </xf>
    <xf numFmtId="2" fontId="21" fillId="7" borderId="4" xfId="2" applyNumberFormat="1" applyFont="1" applyFill="1" applyBorder="1" applyAlignment="1">
      <alignment horizontal="center" vertical="center" wrapText="1"/>
    </xf>
    <xf numFmtId="2" fontId="21" fillId="5" borderId="4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16" fillId="12" borderId="1" xfId="2" applyFont="1" applyFill="1" applyBorder="1" applyAlignment="1">
      <alignment horizontal="center" vertical="center" wrapText="1"/>
    </xf>
    <xf numFmtId="2" fontId="15" fillId="12" borderId="1" xfId="2" applyNumberFormat="1" applyFont="1" applyFill="1" applyBorder="1" applyAlignment="1">
      <alignment horizontal="center" vertical="center" wrapText="1"/>
    </xf>
    <xf numFmtId="0" fontId="2" fillId="12" borderId="0" xfId="1" applyFill="1"/>
    <xf numFmtId="0" fontId="0" fillId="12" borderId="0" xfId="0" applyFill="1" applyAlignment="1">
      <alignment vertical="center"/>
    </xf>
    <xf numFmtId="0" fontId="26" fillId="0" borderId="1" xfId="2" applyFont="1" applyFill="1" applyBorder="1" applyAlignment="1">
      <alignment horizontal="center" vertical="center" wrapText="1"/>
    </xf>
    <xf numFmtId="0" fontId="1" fillId="14" borderId="1" xfId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center" vertical="center"/>
    </xf>
    <xf numFmtId="0" fontId="10" fillId="6" borderId="4" xfId="2" applyNumberFormat="1" applyFont="1" applyFill="1" applyBorder="1" applyAlignment="1">
      <alignment horizontal="center" vertical="center" wrapText="1"/>
    </xf>
    <xf numFmtId="0" fontId="10" fillId="6" borderId="1" xfId="2" applyNumberFormat="1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horizontal="center" vertical="center" wrapText="1" readingOrder="2"/>
    </xf>
    <xf numFmtId="0" fontId="6" fillId="7" borderId="4" xfId="2" applyFont="1" applyFill="1" applyBorder="1" applyAlignment="1">
      <alignment horizontal="center" vertical="center" wrapText="1" readingOrder="2"/>
    </xf>
    <xf numFmtId="0" fontId="6" fillId="7" borderId="3" xfId="2" applyFont="1" applyFill="1" applyBorder="1" applyAlignment="1">
      <alignment horizontal="center" vertical="center" wrapText="1" readingOrder="2"/>
    </xf>
    <xf numFmtId="0" fontId="6" fillId="7" borderId="1" xfId="2" applyFont="1" applyFill="1" applyBorder="1" applyAlignment="1">
      <alignment horizontal="center" vertical="center" wrapText="1" readingOrder="2"/>
    </xf>
    <xf numFmtId="0" fontId="7" fillId="3" borderId="0" xfId="1" applyFont="1" applyFill="1" applyAlignment="1">
      <alignment horizontal="center" vertical="center" wrapText="1"/>
    </xf>
    <xf numFmtId="0" fontId="11" fillId="10" borderId="2" xfId="1" applyFont="1" applyFill="1" applyBorder="1" applyAlignment="1">
      <alignment horizontal="right" vertical="top" wrapText="1" readingOrder="2"/>
    </xf>
    <xf numFmtId="0" fontId="11" fillId="10" borderId="4" xfId="1" applyFont="1" applyFill="1" applyBorder="1" applyAlignment="1">
      <alignment horizontal="right" vertical="top" wrapText="1" readingOrder="2"/>
    </xf>
    <xf numFmtId="0" fontId="11" fillId="10" borderId="3" xfId="1" applyFont="1" applyFill="1" applyBorder="1" applyAlignment="1">
      <alignment horizontal="right" vertical="top" wrapText="1" readingOrder="2"/>
    </xf>
    <xf numFmtId="0" fontId="15" fillId="5" borderId="7" xfId="2" applyFont="1" applyFill="1" applyBorder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1" fillId="15" borderId="0" xfId="1" applyFont="1" applyFill="1" applyAlignment="1">
      <alignment horizontal="center" vertical="center"/>
    </xf>
    <xf numFmtId="0" fontId="25" fillId="7" borderId="2" xfId="2" applyFont="1" applyFill="1" applyBorder="1" applyAlignment="1">
      <alignment horizontal="center" vertical="center" wrapText="1" readingOrder="2"/>
    </xf>
    <xf numFmtId="0" fontId="25" fillId="7" borderId="4" xfId="2" applyFont="1" applyFill="1" applyBorder="1" applyAlignment="1">
      <alignment horizontal="center" vertical="center" wrapText="1" readingOrder="2"/>
    </xf>
    <xf numFmtId="0" fontId="25" fillId="7" borderId="3" xfId="2" applyFont="1" applyFill="1" applyBorder="1" applyAlignment="1">
      <alignment horizontal="center" vertical="center" wrapText="1" readingOrder="2"/>
    </xf>
    <xf numFmtId="0" fontId="25" fillId="7" borderId="1" xfId="2" applyFont="1" applyFill="1" applyBorder="1" applyAlignment="1">
      <alignment horizontal="center" vertical="center" wrapText="1" readingOrder="2"/>
    </xf>
    <xf numFmtId="0" fontId="15" fillId="5" borderId="5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12" borderId="2" xfId="2" applyFont="1" applyFill="1" applyBorder="1" applyAlignment="1">
      <alignment horizontal="center" vertical="center" wrapText="1" readingOrder="2"/>
    </xf>
    <xf numFmtId="0" fontId="6" fillId="12" borderId="4" xfId="2" applyFont="1" applyFill="1" applyBorder="1" applyAlignment="1">
      <alignment horizontal="center" vertical="center" wrapText="1" readingOrder="2"/>
    </xf>
    <xf numFmtId="0" fontId="6" fillId="12" borderId="3" xfId="2" applyFont="1" applyFill="1" applyBorder="1" applyAlignment="1">
      <alignment horizontal="center" vertical="center" wrapText="1" readingOrder="2"/>
    </xf>
    <xf numFmtId="0" fontId="8" fillId="5" borderId="7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4" xfId="1"/>
    <cellStyle name="Output 2" xfId="2"/>
  </cellStyles>
  <dxfs count="0"/>
  <tableStyles count="0" defaultTableStyle="TableStyleMedium2" defaultPivotStyle="PivotStyleMedium9"/>
  <colors>
    <mruColors>
      <color rgb="FFFFFF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Y22"/>
  <sheetViews>
    <sheetView rightToLeft="1" topLeftCell="A7" zoomScale="86" zoomScaleNormal="86" workbookViewId="0">
      <selection activeCell="A14" sqref="A14"/>
    </sheetView>
  </sheetViews>
  <sheetFormatPr defaultRowHeight="18" x14ac:dyDescent="0.45"/>
  <cols>
    <col min="1" max="1" width="17.28515625" style="1" customWidth="1"/>
    <col min="2" max="2" width="10.28515625" style="1" customWidth="1"/>
    <col min="3" max="3" width="5.5703125" style="1" customWidth="1"/>
    <col min="4" max="5" width="12" style="1" customWidth="1"/>
    <col min="6" max="6" width="6.85546875" style="1" customWidth="1"/>
    <col min="7" max="7" width="5.5703125" style="1" customWidth="1"/>
    <col min="8" max="8" width="10" style="1" customWidth="1"/>
    <col min="9" max="9" width="10.140625" style="1" customWidth="1"/>
    <col min="10" max="10" width="8" style="1" customWidth="1"/>
    <col min="11" max="11" width="5.85546875" style="1" customWidth="1"/>
    <col min="12" max="12" width="9.5703125" style="1" customWidth="1"/>
    <col min="13" max="13" width="10.42578125" style="1" customWidth="1"/>
    <col min="14" max="14" width="5.7109375" style="1" customWidth="1"/>
    <col min="15" max="15" width="5.5703125" style="1" customWidth="1"/>
    <col min="16" max="16" width="5.7109375" style="1" customWidth="1"/>
    <col min="17" max="17" width="8" style="1" customWidth="1"/>
    <col min="18" max="18" width="5.7109375" style="1" customWidth="1"/>
    <col min="19" max="19" width="5.42578125" style="1" customWidth="1"/>
    <col min="20" max="20" width="5.7109375" style="1" customWidth="1"/>
    <col min="21" max="21" width="8" style="1" customWidth="1"/>
    <col min="22" max="16384" width="9.140625" style="1"/>
  </cols>
  <sheetData>
    <row r="1" spans="1:25" ht="17.25" customHeight="1" x14ac:dyDescent="0.45">
      <c r="A1" s="77" t="s">
        <v>45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5" ht="38.25" customHeight="1" x14ac:dyDescent="0.45">
      <c r="A2" s="2" t="s">
        <v>20</v>
      </c>
      <c r="B2" s="78" t="s">
        <v>32</v>
      </c>
      <c r="C2" s="79"/>
      <c r="D2" s="79"/>
      <c r="E2" s="80"/>
      <c r="F2" s="78" t="s">
        <v>29</v>
      </c>
      <c r="G2" s="79"/>
      <c r="H2" s="79"/>
      <c r="I2" s="80"/>
      <c r="J2" s="78" t="s">
        <v>26</v>
      </c>
      <c r="K2" s="79"/>
      <c r="L2" s="79"/>
      <c r="M2" s="80"/>
      <c r="N2" s="78" t="s">
        <v>27</v>
      </c>
      <c r="O2" s="79"/>
      <c r="P2" s="79"/>
      <c r="Q2" s="80"/>
      <c r="R2" s="81" t="s">
        <v>28</v>
      </c>
      <c r="S2" s="81"/>
      <c r="T2" s="81"/>
      <c r="U2" s="81"/>
      <c r="W2" s="70" t="s">
        <v>24</v>
      </c>
      <c r="X2" s="70"/>
      <c r="Y2" s="70"/>
    </row>
    <row r="3" spans="1:25" ht="42" customHeight="1" x14ac:dyDescent="0.45">
      <c r="A3" s="44">
        <v>8</v>
      </c>
      <c r="B3" s="21" t="s">
        <v>5</v>
      </c>
      <c r="C3" s="23" t="s">
        <v>6</v>
      </c>
      <c r="D3" s="21" t="s">
        <v>7</v>
      </c>
      <c r="E3" s="74" t="s">
        <v>31</v>
      </c>
      <c r="F3" s="4" t="s">
        <v>5</v>
      </c>
      <c r="G3" s="23" t="s">
        <v>6</v>
      </c>
      <c r="H3" s="22" t="s">
        <v>7</v>
      </c>
      <c r="I3" s="74" t="s">
        <v>31</v>
      </c>
      <c r="J3" s="22" t="s">
        <v>5</v>
      </c>
      <c r="K3" s="23" t="s">
        <v>6</v>
      </c>
      <c r="L3" s="22" t="s">
        <v>7</v>
      </c>
      <c r="M3" s="74" t="s">
        <v>31</v>
      </c>
      <c r="N3" s="24" t="s">
        <v>5</v>
      </c>
      <c r="O3" s="23" t="s">
        <v>6</v>
      </c>
      <c r="P3" s="24" t="s">
        <v>7</v>
      </c>
      <c r="Q3" s="74" t="s">
        <v>31</v>
      </c>
      <c r="R3" s="24" t="s">
        <v>9</v>
      </c>
      <c r="S3" s="23" t="s">
        <v>6</v>
      </c>
      <c r="T3" s="24" t="s">
        <v>7</v>
      </c>
      <c r="U3" s="76" t="s">
        <v>31</v>
      </c>
      <c r="W3" s="70"/>
      <c r="X3" s="70"/>
      <c r="Y3" s="70"/>
    </row>
    <row r="4" spans="1:25" ht="30" customHeight="1" x14ac:dyDescent="0.45">
      <c r="A4" s="26" t="s">
        <v>19</v>
      </c>
      <c r="B4" s="25">
        <v>96</v>
      </c>
      <c r="C4" s="25">
        <v>10</v>
      </c>
      <c r="D4" s="25">
        <f>B4*C4</f>
        <v>960</v>
      </c>
      <c r="E4" s="75"/>
      <c r="F4" s="25">
        <v>144</v>
      </c>
      <c r="G4" s="25">
        <v>7</v>
      </c>
      <c r="H4" s="25">
        <f>F4*G4</f>
        <v>1008</v>
      </c>
      <c r="I4" s="75"/>
      <c r="J4" s="25">
        <v>20</v>
      </c>
      <c r="K4" s="25">
        <v>15</v>
      </c>
      <c r="L4" s="25">
        <f>J4*K4</f>
        <v>300</v>
      </c>
      <c r="M4" s="75"/>
      <c r="N4" s="25">
        <v>4</v>
      </c>
      <c r="O4" s="25">
        <v>30</v>
      </c>
      <c r="P4" s="25">
        <f>N4*O4</f>
        <v>120</v>
      </c>
      <c r="Q4" s="75"/>
      <c r="R4" s="25">
        <v>3</v>
      </c>
      <c r="S4" s="25">
        <v>40</v>
      </c>
      <c r="T4" s="25">
        <f>R4*S4</f>
        <v>120</v>
      </c>
      <c r="U4" s="76"/>
      <c r="W4" s="70"/>
      <c r="X4" s="70"/>
      <c r="Y4" s="70"/>
    </row>
    <row r="5" spans="1:25" ht="30.75" customHeight="1" x14ac:dyDescent="0.45">
      <c r="A5" s="56" t="s">
        <v>30</v>
      </c>
      <c r="B5" s="25">
        <f>96*12</f>
        <v>1152</v>
      </c>
      <c r="C5" s="25">
        <v>10</v>
      </c>
      <c r="D5" s="25">
        <f>B5*C5</f>
        <v>11520</v>
      </c>
      <c r="E5" s="82"/>
      <c r="F5" s="25">
        <f>144*12</f>
        <v>1728</v>
      </c>
      <c r="G5" s="25">
        <v>7</v>
      </c>
      <c r="H5" s="25">
        <f>F5*G5</f>
        <v>12096</v>
      </c>
      <c r="I5" s="82"/>
      <c r="J5" s="25">
        <f>J4*12</f>
        <v>240</v>
      </c>
      <c r="K5" s="25">
        <v>15</v>
      </c>
      <c r="L5" s="25">
        <f>J5*K5</f>
        <v>3600</v>
      </c>
      <c r="M5" s="82"/>
      <c r="N5" s="25">
        <f>4*12</f>
        <v>48</v>
      </c>
      <c r="O5" s="25">
        <v>30</v>
      </c>
      <c r="P5" s="25">
        <f>N5*O5</f>
        <v>1440</v>
      </c>
      <c r="Q5" s="82"/>
      <c r="R5" s="25">
        <f>3*12</f>
        <v>36</v>
      </c>
      <c r="S5" s="25">
        <v>40</v>
      </c>
      <c r="T5" s="25">
        <f>R5*S5</f>
        <v>1440</v>
      </c>
      <c r="U5" s="76"/>
    </row>
    <row r="6" spans="1:25" ht="26.25" customHeight="1" x14ac:dyDescent="0.45">
      <c r="A6" s="55" t="s">
        <v>37</v>
      </c>
      <c r="B6" s="54">
        <v>841</v>
      </c>
      <c r="C6" s="27">
        <v>10</v>
      </c>
      <c r="D6" s="27">
        <f t="shared" ref="D6" si="0">B6*C6</f>
        <v>8410</v>
      </c>
      <c r="E6" s="28">
        <f>D6/$D$5*100</f>
        <v>73.003472222222214</v>
      </c>
      <c r="F6" s="54">
        <v>1763</v>
      </c>
      <c r="G6" s="27">
        <v>7</v>
      </c>
      <c r="H6" s="27">
        <f>F6*G6</f>
        <v>12341</v>
      </c>
      <c r="I6" s="28">
        <f>H6/$H$5*100</f>
        <v>102.02546296296295</v>
      </c>
      <c r="J6" s="54">
        <v>197</v>
      </c>
      <c r="K6" s="27">
        <v>15</v>
      </c>
      <c r="L6" s="27">
        <f>J6*K6</f>
        <v>2955</v>
      </c>
      <c r="M6" s="28">
        <f>L6/$L$5*100</f>
        <v>82.083333333333329</v>
      </c>
      <c r="N6" s="54">
        <v>64</v>
      </c>
      <c r="O6" s="27">
        <v>30</v>
      </c>
      <c r="P6" s="27">
        <f>N6*O6</f>
        <v>1920</v>
      </c>
      <c r="Q6" s="28">
        <f>P6/$P$5*100</f>
        <v>133.33333333333331</v>
      </c>
      <c r="R6" s="54">
        <v>41</v>
      </c>
      <c r="S6" s="27">
        <v>40</v>
      </c>
      <c r="T6" s="27">
        <f>R6*S6</f>
        <v>1640</v>
      </c>
      <c r="U6" s="28">
        <f>T6/$T$5*100</f>
        <v>113.88888888888889</v>
      </c>
    </row>
    <row r="7" spans="1:25" ht="29.25" customHeight="1" x14ac:dyDescent="0.45">
      <c r="A7" s="55" t="s">
        <v>38</v>
      </c>
      <c r="B7" s="54">
        <v>1091</v>
      </c>
      <c r="C7" s="27">
        <v>10</v>
      </c>
      <c r="D7" s="27">
        <f>B7*C7</f>
        <v>10910</v>
      </c>
      <c r="E7" s="28">
        <f t="shared" ref="E7:E13" si="1">D7/$D$5*100</f>
        <v>94.704861111111114</v>
      </c>
      <c r="F7" s="54">
        <v>1475</v>
      </c>
      <c r="G7" s="27">
        <v>7</v>
      </c>
      <c r="H7" s="27">
        <f>F7*G7</f>
        <v>10325</v>
      </c>
      <c r="I7" s="28">
        <f t="shared" ref="I7:I13" si="2">H7/$H$5*100</f>
        <v>85.358796296296291</v>
      </c>
      <c r="J7" s="54">
        <v>190</v>
      </c>
      <c r="K7" s="27">
        <v>15</v>
      </c>
      <c r="L7" s="27">
        <f>J7*K7</f>
        <v>2850</v>
      </c>
      <c r="M7" s="28">
        <f t="shared" ref="M7:M13" si="3">L7/$L$5*100</f>
        <v>79.166666666666657</v>
      </c>
      <c r="N7" s="54">
        <v>77</v>
      </c>
      <c r="O7" s="27">
        <v>30</v>
      </c>
      <c r="P7" s="27">
        <f>N7*O7</f>
        <v>2310</v>
      </c>
      <c r="Q7" s="28">
        <f t="shared" ref="Q7:Q13" si="4">P7/$P$5*100</f>
        <v>160.41666666666669</v>
      </c>
      <c r="R7" s="54">
        <v>68</v>
      </c>
      <c r="S7" s="27">
        <v>40</v>
      </c>
      <c r="T7" s="27">
        <f>R7*S7</f>
        <v>2720</v>
      </c>
      <c r="U7" s="28">
        <f t="shared" ref="U7:U13" si="5">T7/$T$5*100</f>
        <v>188.88888888888889</v>
      </c>
    </row>
    <row r="8" spans="1:25" ht="26.1" customHeight="1" x14ac:dyDescent="0.45">
      <c r="A8" s="55" t="s">
        <v>39</v>
      </c>
      <c r="B8" s="54">
        <v>631</v>
      </c>
      <c r="C8" s="27">
        <v>10</v>
      </c>
      <c r="D8" s="27">
        <f t="shared" ref="D8" si="6">B8*C8</f>
        <v>6310</v>
      </c>
      <c r="E8" s="28">
        <f t="shared" si="1"/>
        <v>54.774305555555557</v>
      </c>
      <c r="F8" s="54">
        <v>2902</v>
      </c>
      <c r="G8" s="27">
        <v>7</v>
      </c>
      <c r="H8" s="27">
        <f>F8*G8</f>
        <v>20314</v>
      </c>
      <c r="I8" s="28">
        <f t="shared" si="2"/>
        <v>167.93981481481481</v>
      </c>
      <c r="J8" s="54">
        <v>486</v>
      </c>
      <c r="K8" s="27">
        <v>15</v>
      </c>
      <c r="L8" s="27">
        <f>J8*K8</f>
        <v>7290</v>
      </c>
      <c r="M8" s="28">
        <f t="shared" si="3"/>
        <v>202.5</v>
      </c>
      <c r="N8" s="54">
        <v>27</v>
      </c>
      <c r="O8" s="27">
        <v>30</v>
      </c>
      <c r="P8" s="27">
        <f>N8*O8</f>
        <v>810</v>
      </c>
      <c r="Q8" s="28">
        <f t="shared" si="4"/>
        <v>56.25</v>
      </c>
      <c r="R8" s="54">
        <v>28</v>
      </c>
      <c r="S8" s="27">
        <v>40</v>
      </c>
      <c r="T8" s="27">
        <f>R8*S8</f>
        <v>1120</v>
      </c>
      <c r="U8" s="28">
        <f t="shared" si="5"/>
        <v>77.777777777777786</v>
      </c>
    </row>
    <row r="9" spans="1:25" ht="26.1" customHeight="1" x14ac:dyDescent="0.45">
      <c r="A9" s="55" t="s">
        <v>40</v>
      </c>
      <c r="B9" s="54">
        <v>1130</v>
      </c>
      <c r="C9" s="27">
        <v>10</v>
      </c>
      <c r="D9" s="27">
        <f t="shared" ref="D9:D12" si="7">B9*C9</f>
        <v>11300</v>
      </c>
      <c r="E9" s="28">
        <f t="shared" si="1"/>
        <v>98.090277777777786</v>
      </c>
      <c r="F9" s="54">
        <v>2269</v>
      </c>
      <c r="G9" s="27">
        <v>7</v>
      </c>
      <c r="H9" s="27">
        <f t="shared" ref="H9:H12" si="8">F9*G9</f>
        <v>15883</v>
      </c>
      <c r="I9" s="28">
        <f t="shared" si="2"/>
        <v>131.30787037037038</v>
      </c>
      <c r="J9" s="54">
        <v>248</v>
      </c>
      <c r="K9" s="27">
        <v>15</v>
      </c>
      <c r="L9" s="27">
        <f t="shared" ref="L9:L12" si="9">J9*K9</f>
        <v>3720</v>
      </c>
      <c r="M9" s="28">
        <f t="shared" si="3"/>
        <v>103.33333333333334</v>
      </c>
      <c r="N9" s="54">
        <v>64</v>
      </c>
      <c r="O9" s="27">
        <v>30</v>
      </c>
      <c r="P9" s="27">
        <f t="shared" ref="P9:P12" si="10">N9*O9</f>
        <v>1920</v>
      </c>
      <c r="Q9" s="28">
        <f t="shared" si="4"/>
        <v>133.33333333333331</v>
      </c>
      <c r="R9" s="54">
        <v>28</v>
      </c>
      <c r="S9" s="27">
        <v>40</v>
      </c>
      <c r="T9" s="27">
        <f t="shared" ref="T9:T12" si="11">R9*S9</f>
        <v>1120</v>
      </c>
      <c r="U9" s="28">
        <f t="shared" si="5"/>
        <v>77.777777777777786</v>
      </c>
    </row>
    <row r="10" spans="1:25" ht="26.1" customHeight="1" x14ac:dyDescent="0.45">
      <c r="A10" s="55" t="s">
        <v>41</v>
      </c>
      <c r="B10" s="54">
        <v>637</v>
      </c>
      <c r="C10" s="27">
        <v>10</v>
      </c>
      <c r="D10" s="27">
        <f t="shared" si="7"/>
        <v>6370</v>
      </c>
      <c r="E10" s="28">
        <f t="shared" si="1"/>
        <v>55.295138888888886</v>
      </c>
      <c r="F10" s="54">
        <v>1603</v>
      </c>
      <c r="G10" s="27">
        <v>7</v>
      </c>
      <c r="H10" s="27">
        <f t="shared" si="8"/>
        <v>11221</v>
      </c>
      <c r="I10" s="28">
        <f t="shared" si="2"/>
        <v>92.766203703703709</v>
      </c>
      <c r="J10" s="54">
        <v>214</v>
      </c>
      <c r="K10" s="27">
        <v>15</v>
      </c>
      <c r="L10" s="27">
        <f t="shared" si="9"/>
        <v>3210</v>
      </c>
      <c r="M10" s="28">
        <f t="shared" si="3"/>
        <v>89.166666666666671</v>
      </c>
      <c r="N10" s="54">
        <v>17</v>
      </c>
      <c r="O10" s="27">
        <v>30</v>
      </c>
      <c r="P10" s="27">
        <f t="shared" si="10"/>
        <v>510</v>
      </c>
      <c r="Q10" s="28">
        <f t="shared" si="4"/>
        <v>35.416666666666671</v>
      </c>
      <c r="R10" s="54">
        <v>13</v>
      </c>
      <c r="S10" s="27">
        <v>40</v>
      </c>
      <c r="T10" s="27">
        <f t="shared" si="11"/>
        <v>520</v>
      </c>
      <c r="U10" s="28">
        <f t="shared" si="5"/>
        <v>36.111111111111107</v>
      </c>
    </row>
    <row r="11" spans="1:25" ht="26.1" customHeight="1" x14ac:dyDescent="0.45">
      <c r="A11" s="55" t="s">
        <v>42</v>
      </c>
      <c r="B11" s="54">
        <v>507</v>
      </c>
      <c r="C11" s="27">
        <v>10</v>
      </c>
      <c r="D11" s="27">
        <f t="shared" si="7"/>
        <v>5070</v>
      </c>
      <c r="E11" s="28">
        <f t="shared" si="1"/>
        <v>44.010416666666671</v>
      </c>
      <c r="F11" s="54">
        <v>620</v>
      </c>
      <c r="G11" s="27">
        <v>7</v>
      </c>
      <c r="H11" s="27">
        <f t="shared" si="8"/>
        <v>4340</v>
      </c>
      <c r="I11" s="28">
        <f t="shared" si="2"/>
        <v>35.879629629629626</v>
      </c>
      <c r="J11" s="54">
        <v>108</v>
      </c>
      <c r="K11" s="27">
        <v>15</v>
      </c>
      <c r="L11" s="27">
        <f t="shared" si="9"/>
        <v>1620</v>
      </c>
      <c r="M11" s="28">
        <f t="shared" si="3"/>
        <v>45</v>
      </c>
      <c r="N11" s="54">
        <v>65</v>
      </c>
      <c r="O11" s="27">
        <v>30</v>
      </c>
      <c r="P11" s="27">
        <f t="shared" si="10"/>
        <v>1950</v>
      </c>
      <c r="Q11" s="28">
        <f t="shared" si="4"/>
        <v>135.41666666666669</v>
      </c>
      <c r="R11" s="54">
        <v>52</v>
      </c>
      <c r="S11" s="27">
        <v>40</v>
      </c>
      <c r="T11" s="27">
        <f t="shared" si="11"/>
        <v>2080</v>
      </c>
      <c r="U11" s="28">
        <f t="shared" si="5"/>
        <v>144.44444444444443</v>
      </c>
    </row>
    <row r="12" spans="1:25" ht="26.1" customHeight="1" x14ac:dyDescent="0.45">
      <c r="A12" s="55" t="s">
        <v>43</v>
      </c>
      <c r="B12" s="54">
        <v>567</v>
      </c>
      <c r="C12" s="27">
        <v>10</v>
      </c>
      <c r="D12" s="27">
        <f t="shared" si="7"/>
        <v>5670</v>
      </c>
      <c r="E12" s="28">
        <f t="shared" si="1"/>
        <v>49.21875</v>
      </c>
      <c r="F12" s="54">
        <v>1572</v>
      </c>
      <c r="G12" s="27">
        <v>7</v>
      </c>
      <c r="H12" s="27">
        <f t="shared" si="8"/>
        <v>11004</v>
      </c>
      <c r="I12" s="28">
        <f t="shared" si="2"/>
        <v>90.972222222222214</v>
      </c>
      <c r="J12" s="54">
        <v>230</v>
      </c>
      <c r="K12" s="27">
        <v>15</v>
      </c>
      <c r="L12" s="27">
        <f t="shared" si="9"/>
        <v>3450</v>
      </c>
      <c r="M12" s="28">
        <f t="shared" si="3"/>
        <v>95.833333333333343</v>
      </c>
      <c r="N12" s="54">
        <v>45</v>
      </c>
      <c r="O12" s="27">
        <v>30</v>
      </c>
      <c r="P12" s="27">
        <f t="shared" si="10"/>
        <v>1350</v>
      </c>
      <c r="Q12" s="28">
        <f t="shared" si="4"/>
        <v>93.75</v>
      </c>
      <c r="R12" s="54">
        <v>40</v>
      </c>
      <c r="S12" s="27">
        <v>40</v>
      </c>
      <c r="T12" s="27">
        <f t="shared" si="11"/>
        <v>1600</v>
      </c>
      <c r="U12" s="28">
        <f t="shared" si="5"/>
        <v>111.11111111111111</v>
      </c>
    </row>
    <row r="13" spans="1:25" ht="30" customHeight="1" x14ac:dyDescent="0.45">
      <c r="A13" s="55" t="s">
        <v>44</v>
      </c>
      <c r="B13" s="54">
        <v>288</v>
      </c>
      <c r="C13" s="27">
        <v>10</v>
      </c>
      <c r="D13" s="27">
        <f t="shared" ref="D13:D14" si="12">B13*C13</f>
        <v>2880</v>
      </c>
      <c r="E13" s="28">
        <f t="shared" si="1"/>
        <v>25</v>
      </c>
      <c r="F13" s="54">
        <v>513</v>
      </c>
      <c r="G13" s="27">
        <v>7</v>
      </c>
      <c r="H13" s="27">
        <f t="shared" ref="H13:H14" si="13">F13*G13</f>
        <v>3591</v>
      </c>
      <c r="I13" s="28">
        <f t="shared" si="2"/>
        <v>29.6875</v>
      </c>
      <c r="J13" s="54">
        <v>99</v>
      </c>
      <c r="K13" s="27">
        <v>15</v>
      </c>
      <c r="L13" s="27">
        <f t="shared" ref="L13:L14" si="14">J13*K13</f>
        <v>1485</v>
      </c>
      <c r="M13" s="28">
        <f t="shared" si="3"/>
        <v>41.25</v>
      </c>
      <c r="N13" s="54">
        <v>26</v>
      </c>
      <c r="O13" s="27">
        <v>30</v>
      </c>
      <c r="P13" s="27">
        <f t="shared" ref="P13:P14" si="15">N13*O13</f>
        <v>780</v>
      </c>
      <c r="Q13" s="28">
        <f t="shared" si="4"/>
        <v>54.166666666666664</v>
      </c>
      <c r="R13" s="54">
        <v>18</v>
      </c>
      <c r="S13" s="27">
        <v>40</v>
      </c>
      <c r="T13" s="27">
        <f t="shared" ref="T13:T14" si="16">R13*S13</f>
        <v>720</v>
      </c>
      <c r="U13" s="28">
        <f t="shared" si="5"/>
        <v>50</v>
      </c>
    </row>
    <row r="14" spans="1:25" ht="75" customHeight="1" x14ac:dyDescent="0.45">
      <c r="A14" s="57" t="s">
        <v>48</v>
      </c>
      <c r="B14" s="54">
        <v>6754</v>
      </c>
      <c r="C14" s="27">
        <v>10</v>
      </c>
      <c r="D14" s="27">
        <f t="shared" si="12"/>
        <v>67540</v>
      </c>
      <c r="E14" s="58"/>
      <c r="F14" s="54">
        <v>0</v>
      </c>
      <c r="G14" s="27">
        <v>7</v>
      </c>
      <c r="H14" s="27">
        <f t="shared" si="13"/>
        <v>0</v>
      </c>
      <c r="I14" s="58"/>
      <c r="J14" s="54">
        <v>0</v>
      </c>
      <c r="K14" s="27">
        <v>15</v>
      </c>
      <c r="L14" s="27">
        <f t="shared" si="14"/>
        <v>0</v>
      </c>
      <c r="M14" s="58"/>
      <c r="N14" s="54">
        <v>0</v>
      </c>
      <c r="O14" s="27">
        <v>30</v>
      </c>
      <c r="P14" s="27">
        <f t="shared" si="15"/>
        <v>0</v>
      </c>
      <c r="Q14" s="58"/>
      <c r="R14" s="54">
        <v>0</v>
      </c>
      <c r="S14" s="27">
        <v>40</v>
      </c>
      <c r="T14" s="27">
        <f t="shared" si="16"/>
        <v>0</v>
      </c>
      <c r="U14" s="58"/>
      <c r="W14" s="1">
        <f>B14/A3</f>
        <v>844.25</v>
      </c>
      <c r="X14" s="1">
        <f>W14/D5*100</f>
        <v>7.3285590277777786</v>
      </c>
    </row>
    <row r="15" spans="1:25" ht="27" customHeight="1" x14ac:dyDescent="0.45">
      <c r="A15" s="20" t="s">
        <v>11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5" x14ac:dyDescent="0.45">
      <c r="A16" s="15" t="s">
        <v>12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  <c r="R16" s="17"/>
      <c r="S16" s="16"/>
      <c r="T16" s="16"/>
      <c r="U16" s="18"/>
    </row>
    <row r="17" spans="1:21" ht="19.5" customHeight="1" x14ac:dyDescent="0.45">
      <c r="A17" s="15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/>
      <c r="P17" s="17"/>
      <c r="Q17" s="17"/>
      <c r="R17" s="17"/>
      <c r="S17" s="16"/>
      <c r="T17" s="16"/>
      <c r="U17" s="18"/>
    </row>
    <row r="18" spans="1:21" ht="19.5" customHeight="1" x14ac:dyDescent="0.45">
      <c r="A18" s="15" t="s">
        <v>14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7"/>
      <c r="P18" s="17"/>
      <c r="Q18" s="17"/>
      <c r="R18" s="17"/>
      <c r="S18" s="16"/>
      <c r="T18" s="16"/>
      <c r="U18" s="18"/>
    </row>
    <row r="19" spans="1:21" ht="19.5" customHeight="1" x14ac:dyDescent="0.45">
      <c r="A19" s="15" t="s">
        <v>15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7"/>
      <c r="P19" s="17"/>
      <c r="Q19" s="17"/>
      <c r="R19" s="17"/>
      <c r="S19" s="16"/>
      <c r="T19" s="16"/>
      <c r="U19" s="18"/>
    </row>
    <row r="20" spans="1:21" ht="46.5" customHeight="1" x14ac:dyDescent="0.45">
      <c r="A20" s="71" t="s">
        <v>16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3"/>
    </row>
    <row r="21" spans="1:21" ht="45.75" customHeight="1" x14ac:dyDescent="0.45">
      <c r="A21" s="71" t="s">
        <v>17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3"/>
    </row>
    <row r="22" spans="1:21" ht="19.5" customHeight="1" x14ac:dyDescent="0.45">
      <c r="A22" s="71" t="s">
        <v>18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/>
    </row>
  </sheetData>
  <mergeCells count="15">
    <mergeCell ref="A20:U20"/>
    <mergeCell ref="A21:U21"/>
    <mergeCell ref="A22:U22"/>
    <mergeCell ref="W2:Y4"/>
    <mergeCell ref="E3:E5"/>
    <mergeCell ref="I3:I5"/>
    <mergeCell ref="M3:M5"/>
    <mergeCell ref="Q3:Q5"/>
    <mergeCell ref="U3:U5"/>
    <mergeCell ref="A1:U1"/>
    <mergeCell ref="B2:E2"/>
    <mergeCell ref="F2:I2"/>
    <mergeCell ref="J2:M2"/>
    <mergeCell ref="N2:Q2"/>
    <mergeCell ref="R2:U2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AB15"/>
  <sheetViews>
    <sheetView rightToLeft="1" zoomScale="86" zoomScaleNormal="86" workbookViewId="0">
      <selection activeCell="A7" sqref="A7"/>
    </sheetView>
  </sheetViews>
  <sheetFormatPr defaultRowHeight="18" x14ac:dyDescent="0.45"/>
  <cols>
    <col min="1" max="1" width="22" style="1" customWidth="1"/>
    <col min="2" max="2" width="8.42578125" style="1" customWidth="1"/>
    <col min="3" max="3" width="7" style="1" customWidth="1"/>
    <col min="4" max="4" width="8.140625" style="1" customWidth="1"/>
    <col min="5" max="5" width="10" style="1" customWidth="1"/>
    <col min="6" max="6" width="8.85546875" style="1" customWidth="1"/>
    <col min="7" max="7" width="7.7109375" style="1" customWidth="1"/>
    <col min="8" max="9" width="10.7109375" style="1" customWidth="1"/>
    <col min="10" max="10" width="8.7109375" style="1" customWidth="1"/>
    <col min="11" max="11" width="7.140625" style="1" customWidth="1"/>
    <col min="12" max="12" width="10" style="1" customWidth="1"/>
    <col min="13" max="13" width="11.85546875" style="1" customWidth="1"/>
    <col min="14" max="14" width="7.5703125" style="1" customWidth="1"/>
    <col min="15" max="15" width="7" style="1" customWidth="1"/>
    <col min="16" max="16" width="8.7109375" style="1" customWidth="1"/>
    <col min="17" max="17" width="11.5703125" style="1" customWidth="1"/>
    <col min="18" max="18" width="7.5703125" style="1" customWidth="1"/>
    <col min="19" max="19" width="8.140625" style="1" customWidth="1"/>
    <col min="20" max="20" width="8.42578125" style="1" customWidth="1"/>
    <col min="21" max="21" width="10.85546875" style="1" customWidth="1"/>
    <col min="22" max="16384" width="9.140625" style="1"/>
  </cols>
  <sheetData>
    <row r="1" spans="1:28" ht="30" customHeight="1" x14ac:dyDescent="0.45">
      <c r="A1" s="83" t="s">
        <v>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8" ht="62.25" customHeight="1" x14ac:dyDescent="0.45">
      <c r="A2" s="2" t="s">
        <v>20</v>
      </c>
      <c r="B2" s="66" t="s">
        <v>0</v>
      </c>
      <c r="C2" s="67"/>
      <c r="D2" s="67"/>
      <c r="E2" s="68"/>
      <c r="F2" s="66" t="s">
        <v>1</v>
      </c>
      <c r="G2" s="67"/>
      <c r="H2" s="67"/>
      <c r="I2" s="68"/>
      <c r="J2" s="84" t="s">
        <v>2</v>
      </c>
      <c r="K2" s="85"/>
      <c r="L2" s="85"/>
      <c r="M2" s="86"/>
      <c r="N2" s="66" t="s">
        <v>3</v>
      </c>
      <c r="O2" s="67"/>
      <c r="P2" s="67"/>
      <c r="Q2" s="68"/>
      <c r="R2" s="69" t="s">
        <v>4</v>
      </c>
      <c r="S2" s="69"/>
      <c r="T2" s="69"/>
      <c r="U2" s="69"/>
      <c r="W2" s="70" t="s">
        <v>24</v>
      </c>
      <c r="X2" s="70"/>
      <c r="Y2" s="70"/>
    </row>
    <row r="3" spans="1:28" ht="42" customHeight="1" x14ac:dyDescent="0.45">
      <c r="A3" s="44">
        <v>9</v>
      </c>
      <c r="B3" s="3" t="s">
        <v>5</v>
      </c>
      <c r="C3" s="3" t="s">
        <v>6</v>
      </c>
      <c r="D3" s="3" t="s">
        <v>7</v>
      </c>
      <c r="E3" s="87" t="s">
        <v>8</v>
      </c>
      <c r="F3" s="4" t="s">
        <v>5</v>
      </c>
      <c r="G3" s="4" t="s">
        <v>6</v>
      </c>
      <c r="H3" s="4" t="s">
        <v>7</v>
      </c>
      <c r="I3" s="87" t="s">
        <v>8</v>
      </c>
      <c r="J3" s="4" t="s">
        <v>5</v>
      </c>
      <c r="K3" s="4" t="s">
        <v>6</v>
      </c>
      <c r="L3" s="4" t="s">
        <v>7</v>
      </c>
      <c r="M3" s="90" t="s">
        <v>8</v>
      </c>
      <c r="N3" s="5" t="s">
        <v>5</v>
      </c>
      <c r="O3" s="4" t="s">
        <v>6</v>
      </c>
      <c r="P3" s="6" t="s">
        <v>7</v>
      </c>
      <c r="Q3" s="90" t="s">
        <v>8</v>
      </c>
      <c r="R3" s="4" t="s">
        <v>9</v>
      </c>
      <c r="S3" s="4" t="s">
        <v>10</v>
      </c>
      <c r="T3" s="7" t="s">
        <v>7</v>
      </c>
      <c r="U3" s="90" t="s">
        <v>8</v>
      </c>
      <c r="W3" s="70"/>
      <c r="X3" s="70"/>
      <c r="Y3" s="70"/>
    </row>
    <row r="4" spans="1:28" ht="35.25" customHeight="1" x14ac:dyDescent="0.45">
      <c r="A4" s="8" t="s">
        <v>21</v>
      </c>
      <c r="B4" s="9">
        <v>96</v>
      </c>
      <c r="C4" s="9">
        <v>10</v>
      </c>
      <c r="D4" s="9">
        <f>B4*C4</f>
        <v>960</v>
      </c>
      <c r="E4" s="88"/>
      <c r="F4" s="9">
        <v>144</v>
      </c>
      <c r="G4" s="9">
        <v>7</v>
      </c>
      <c r="H4" s="9">
        <f>F4*G4</f>
        <v>1008</v>
      </c>
      <c r="I4" s="88"/>
      <c r="J4" s="9">
        <v>20</v>
      </c>
      <c r="K4" s="9">
        <v>15</v>
      </c>
      <c r="L4" s="9">
        <f>J4*K4</f>
        <v>300</v>
      </c>
      <c r="M4" s="90"/>
      <c r="N4" s="10">
        <v>4</v>
      </c>
      <c r="O4" s="9">
        <v>30</v>
      </c>
      <c r="P4" s="9">
        <f>N4*O4</f>
        <v>120</v>
      </c>
      <c r="Q4" s="90"/>
      <c r="R4" s="9">
        <v>3</v>
      </c>
      <c r="S4" s="9">
        <v>40</v>
      </c>
      <c r="T4" s="9">
        <f>R4*S4</f>
        <v>120</v>
      </c>
      <c r="U4" s="90"/>
      <c r="W4" s="70"/>
      <c r="X4" s="70"/>
      <c r="Y4" s="70"/>
    </row>
    <row r="5" spans="1:28" ht="40.5" customHeight="1" x14ac:dyDescent="0.45">
      <c r="A5" s="8" t="s">
        <v>22</v>
      </c>
      <c r="B5" s="9">
        <f>96*12</f>
        <v>1152</v>
      </c>
      <c r="C5" s="9">
        <v>10</v>
      </c>
      <c r="D5" s="9">
        <f>B5*C5</f>
        <v>11520</v>
      </c>
      <c r="E5" s="88"/>
      <c r="F5" s="9">
        <f>144*12</f>
        <v>1728</v>
      </c>
      <c r="G5" s="9">
        <v>7</v>
      </c>
      <c r="H5" s="9">
        <f>F5*G5</f>
        <v>12096</v>
      </c>
      <c r="I5" s="88"/>
      <c r="J5" s="9">
        <f>J4*12</f>
        <v>240</v>
      </c>
      <c r="K5" s="9">
        <v>15</v>
      </c>
      <c r="L5" s="9">
        <f>J5*K5</f>
        <v>3600</v>
      </c>
      <c r="M5" s="90"/>
      <c r="N5" s="10">
        <f>4*12</f>
        <v>48</v>
      </c>
      <c r="O5" s="9">
        <v>30</v>
      </c>
      <c r="P5" s="9">
        <f>N5*O5</f>
        <v>1440</v>
      </c>
      <c r="Q5" s="90"/>
      <c r="R5" s="9">
        <f>3*12</f>
        <v>36</v>
      </c>
      <c r="S5" s="9">
        <v>40</v>
      </c>
      <c r="T5" s="9">
        <f>R5*S5</f>
        <v>1440</v>
      </c>
      <c r="U5" s="90"/>
      <c r="W5" s="59" t="s">
        <v>34</v>
      </c>
      <c r="X5" s="59"/>
      <c r="Y5" s="59"/>
      <c r="Z5" s="59"/>
      <c r="AA5" s="59"/>
      <c r="AB5" s="59"/>
    </row>
    <row r="6" spans="1:28" ht="57" customHeight="1" x14ac:dyDescent="0.45">
      <c r="A6" s="61" t="s">
        <v>25</v>
      </c>
      <c r="B6" s="49">
        <v>8579</v>
      </c>
      <c r="C6" s="11">
        <v>10</v>
      </c>
      <c r="D6" s="11">
        <f t="shared" ref="D6:D7" si="0">B6*C6</f>
        <v>85790</v>
      </c>
      <c r="E6" s="89"/>
      <c r="F6" s="49">
        <v>16281</v>
      </c>
      <c r="G6" s="11">
        <v>7</v>
      </c>
      <c r="H6" s="11">
        <f>F6*G6</f>
        <v>113967</v>
      </c>
      <c r="I6" s="89"/>
      <c r="J6" s="49">
        <v>3149</v>
      </c>
      <c r="K6" s="11">
        <v>15</v>
      </c>
      <c r="L6" s="11">
        <f>J6*K6</f>
        <v>47235</v>
      </c>
      <c r="M6" s="90"/>
      <c r="N6" s="50">
        <v>352</v>
      </c>
      <c r="O6" s="11">
        <v>30</v>
      </c>
      <c r="P6" s="11">
        <f>N6*O6</f>
        <v>10560</v>
      </c>
      <c r="Q6" s="90"/>
      <c r="R6" s="50">
        <v>256</v>
      </c>
      <c r="S6" s="11">
        <v>40</v>
      </c>
      <c r="T6" s="11">
        <f>R6*S6</f>
        <v>10240</v>
      </c>
      <c r="U6" s="90"/>
      <c r="W6" s="59"/>
      <c r="X6" s="59"/>
      <c r="Y6" s="59"/>
      <c r="Z6" s="59"/>
      <c r="AA6" s="59"/>
      <c r="AB6" s="60" t="s">
        <v>33</v>
      </c>
    </row>
    <row r="7" spans="1:28" ht="85.5" customHeight="1" x14ac:dyDescent="0.45">
      <c r="A7" s="45" t="s">
        <v>50</v>
      </c>
      <c r="B7" s="46">
        <f>B6/A3</f>
        <v>953.22222222222217</v>
      </c>
      <c r="C7" s="47">
        <v>10</v>
      </c>
      <c r="D7" s="47">
        <f t="shared" si="0"/>
        <v>9532.2222222222226</v>
      </c>
      <c r="E7" s="52">
        <f>D7/D5*100</f>
        <v>82.744984567901241</v>
      </c>
      <c r="F7" s="47">
        <f>F6/A3</f>
        <v>1809</v>
      </c>
      <c r="G7" s="47">
        <v>7</v>
      </c>
      <c r="H7" s="47">
        <f>F7*G7</f>
        <v>12663</v>
      </c>
      <c r="I7" s="52">
        <f>H7/H5*100</f>
        <v>104.6875</v>
      </c>
      <c r="J7" s="47">
        <f>J6/A3</f>
        <v>349.88888888888891</v>
      </c>
      <c r="K7" s="47">
        <v>15</v>
      </c>
      <c r="L7" s="47">
        <f>J7*K7</f>
        <v>5248.3333333333339</v>
      </c>
      <c r="M7" s="48">
        <f>L7/L5*100</f>
        <v>145.78703703703707</v>
      </c>
      <c r="N7" s="47">
        <f>N6/A3</f>
        <v>39.111111111111114</v>
      </c>
      <c r="O7" s="47">
        <v>30</v>
      </c>
      <c r="P7" s="47">
        <f>N7*O7</f>
        <v>1173.3333333333335</v>
      </c>
      <c r="Q7" s="48">
        <f>P7/P5*100</f>
        <v>81.481481481481495</v>
      </c>
      <c r="R7" s="47">
        <f>R6/A3</f>
        <v>28.444444444444443</v>
      </c>
      <c r="S7" s="47">
        <v>40</v>
      </c>
      <c r="T7" s="47">
        <f>R7*S7</f>
        <v>1137.7777777777778</v>
      </c>
      <c r="U7" s="48">
        <f>T7/T5*100</f>
        <v>79.012345679012356</v>
      </c>
      <c r="W7" s="33"/>
    </row>
    <row r="8" spans="1:28" ht="36.75" customHeight="1" x14ac:dyDescent="0.45">
      <c r="A8" s="12" t="s">
        <v>11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/>
    </row>
    <row r="9" spans="1:28" x14ac:dyDescent="0.45">
      <c r="A9" s="15" t="s">
        <v>12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7"/>
      <c r="S9" s="16"/>
      <c r="T9" s="16"/>
      <c r="U9" s="18"/>
    </row>
    <row r="10" spans="1:28" ht="19.5" customHeight="1" x14ac:dyDescent="0.45">
      <c r="A10" s="15" t="s">
        <v>13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17"/>
      <c r="S10" s="16"/>
      <c r="T10" s="16"/>
      <c r="U10" s="18"/>
    </row>
    <row r="11" spans="1:28" ht="19.5" customHeight="1" x14ac:dyDescent="0.45">
      <c r="A11" s="15" t="s">
        <v>14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P11" s="17"/>
      <c r="Q11" s="17"/>
      <c r="R11" s="17"/>
      <c r="S11" s="16"/>
      <c r="T11" s="16"/>
      <c r="U11" s="18"/>
    </row>
    <row r="12" spans="1:28" ht="19.5" customHeight="1" x14ac:dyDescent="0.45">
      <c r="A12" s="15" t="s">
        <v>15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  <c r="Q12" s="17"/>
      <c r="R12" s="17"/>
      <c r="S12" s="16"/>
      <c r="T12" s="16"/>
      <c r="U12" s="18"/>
    </row>
    <row r="13" spans="1:28" ht="46.5" customHeight="1" x14ac:dyDescent="0.45">
      <c r="A13" s="71" t="s">
        <v>16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3"/>
    </row>
    <row r="14" spans="1:28" ht="45.75" customHeight="1" x14ac:dyDescent="0.45">
      <c r="A14" s="71" t="s">
        <v>17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3"/>
    </row>
    <row r="15" spans="1:28" ht="19.5" customHeight="1" x14ac:dyDescent="0.45">
      <c r="A15" s="71" t="s">
        <v>18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3"/>
    </row>
  </sheetData>
  <mergeCells count="15">
    <mergeCell ref="A14:U14"/>
    <mergeCell ref="A15:U15"/>
    <mergeCell ref="W2:Y4"/>
    <mergeCell ref="E3:E6"/>
    <mergeCell ref="I3:I6"/>
    <mergeCell ref="M3:M6"/>
    <mergeCell ref="Q3:Q6"/>
    <mergeCell ref="U3:U6"/>
    <mergeCell ref="A13:U13"/>
    <mergeCell ref="A1:U1"/>
    <mergeCell ref="B2:E2"/>
    <mergeCell ref="F2:I2"/>
    <mergeCell ref="J2:M2"/>
    <mergeCell ref="N2:Q2"/>
    <mergeCell ref="R2:U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AB18"/>
  <sheetViews>
    <sheetView rightToLeft="1" tabSelected="1" zoomScale="86" zoomScaleNormal="86" workbookViewId="0">
      <selection activeCell="C9" sqref="C9"/>
    </sheetView>
  </sheetViews>
  <sheetFormatPr defaultRowHeight="18" x14ac:dyDescent="0.45"/>
  <cols>
    <col min="1" max="1" width="22" style="1" customWidth="1"/>
    <col min="2" max="2" width="10.28515625" style="1" customWidth="1"/>
    <col min="3" max="3" width="7" style="1" customWidth="1"/>
    <col min="4" max="4" width="8.140625" style="1" customWidth="1"/>
    <col min="5" max="5" width="10" style="1" customWidth="1"/>
    <col min="6" max="6" width="13.140625" style="1" customWidth="1"/>
    <col min="7" max="7" width="7.7109375" style="1" customWidth="1"/>
    <col min="8" max="8" width="10.5703125" style="1" customWidth="1"/>
    <col min="9" max="9" width="10.7109375" style="1" customWidth="1"/>
    <col min="10" max="10" width="7.5703125" style="1" customWidth="1"/>
    <col min="11" max="11" width="7.140625" style="1" customWidth="1"/>
    <col min="12" max="12" width="10.140625" style="1" customWidth="1"/>
    <col min="13" max="13" width="11.85546875" style="1" customWidth="1"/>
    <col min="14" max="14" width="7.5703125" style="1" customWidth="1"/>
    <col min="15" max="15" width="7" style="1" customWidth="1"/>
    <col min="16" max="16" width="8.7109375" style="1" customWidth="1"/>
    <col min="17" max="17" width="11.5703125" style="1" customWidth="1"/>
    <col min="18" max="18" width="7.5703125" style="1" customWidth="1"/>
    <col min="19" max="19" width="8.140625" style="1" customWidth="1"/>
    <col min="20" max="20" width="8.42578125" style="1" customWidth="1"/>
    <col min="21" max="21" width="10.85546875" style="1" customWidth="1"/>
    <col min="22" max="16384" width="9.140625" style="1"/>
  </cols>
  <sheetData>
    <row r="1" spans="1:28" ht="30" customHeight="1" x14ac:dyDescent="0.45">
      <c r="A1" s="83" t="s">
        <v>47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8" ht="62.25" customHeight="1" x14ac:dyDescent="0.45">
      <c r="A2" s="62" t="s">
        <v>20</v>
      </c>
      <c r="B2" s="66" t="s">
        <v>0</v>
      </c>
      <c r="C2" s="67"/>
      <c r="D2" s="67"/>
      <c r="E2" s="68"/>
      <c r="F2" s="66" t="s">
        <v>1</v>
      </c>
      <c r="G2" s="67"/>
      <c r="H2" s="67"/>
      <c r="I2" s="68"/>
      <c r="J2" s="84" t="s">
        <v>2</v>
      </c>
      <c r="K2" s="85"/>
      <c r="L2" s="85"/>
      <c r="M2" s="86"/>
      <c r="N2" s="66" t="s">
        <v>3</v>
      </c>
      <c r="O2" s="67"/>
      <c r="P2" s="67"/>
      <c r="Q2" s="68"/>
      <c r="R2" s="69" t="s">
        <v>4</v>
      </c>
      <c r="S2" s="69"/>
      <c r="T2" s="69"/>
      <c r="U2" s="69"/>
      <c r="W2" s="70" t="s">
        <v>24</v>
      </c>
      <c r="X2" s="70"/>
      <c r="Y2" s="70"/>
    </row>
    <row r="3" spans="1:28" ht="42" customHeight="1" x14ac:dyDescent="0.45">
      <c r="A3" s="63">
        <v>8</v>
      </c>
      <c r="B3" s="3" t="s">
        <v>5</v>
      </c>
      <c r="C3" s="3" t="s">
        <v>6</v>
      </c>
      <c r="D3" s="3" t="s">
        <v>7</v>
      </c>
      <c r="E3" s="87" t="s">
        <v>8</v>
      </c>
      <c r="F3" s="4" t="s">
        <v>5</v>
      </c>
      <c r="G3" s="4" t="s">
        <v>6</v>
      </c>
      <c r="H3" s="4" t="s">
        <v>7</v>
      </c>
      <c r="I3" s="87" t="s">
        <v>8</v>
      </c>
      <c r="J3" s="4" t="s">
        <v>5</v>
      </c>
      <c r="K3" s="4" t="s">
        <v>6</v>
      </c>
      <c r="L3" s="4" t="s">
        <v>7</v>
      </c>
      <c r="M3" s="90" t="s">
        <v>8</v>
      </c>
      <c r="N3" s="5" t="s">
        <v>5</v>
      </c>
      <c r="O3" s="4" t="s">
        <v>6</v>
      </c>
      <c r="P3" s="6" t="s">
        <v>7</v>
      </c>
      <c r="Q3" s="90" t="s">
        <v>8</v>
      </c>
      <c r="R3" s="4" t="s">
        <v>9</v>
      </c>
      <c r="S3" s="4" t="s">
        <v>10</v>
      </c>
      <c r="T3" s="7" t="s">
        <v>7</v>
      </c>
      <c r="U3" s="90" t="s">
        <v>8</v>
      </c>
      <c r="W3" s="70"/>
      <c r="X3" s="70"/>
      <c r="Y3" s="70"/>
    </row>
    <row r="4" spans="1:28" ht="35.25" customHeight="1" x14ac:dyDescent="0.45">
      <c r="A4" s="8" t="s">
        <v>21</v>
      </c>
      <c r="B4" s="9">
        <v>96</v>
      </c>
      <c r="C4" s="9">
        <v>10</v>
      </c>
      <c r="D4" s="9">
        <f>B4*C4</f>
        <v>960</v>
      </c>
      <c r="E4" s="88"/>
      <c r="F4" s="9">
        <v>144</v>
      </c>
      <c r="G4" s="9">
        <v>7</v>
      </c>
      <c r="H4" s="9">
        <f>F4*G4</f>
        <v>1008</v>
      </c>
      <c r="I4" s="88"/>
      <c r="J4" s="9">
        <v>20</v>
      </c>
      <c r="K4" s="9">
        <v>15</v>
      </c>
      <c r="L4" s="9">
        <f>J4*K4</f>
        <v>300</v>
      </c>
      <c r="M4" s="90"/>
      <c r="N4" s="10">
        <v>4</v>
      </c>
      <c r="O4" s="9">
        <v>30</v>
      </c>
      <c r="P4" s="9">
        <f>N4*O4</f>
        <v>120</v>
      </c>
      <c r="Q4" s="90"/>
      <c r="R4" s="9">
        <v>3</v>
      </c>
      <c r="S4" s="9">
        <v>40</v>
      </c>
      <c r="T4" s="9">
        <f>R4*S4</f>
        <v>120</v>
      </c>
      <c r="U4" s="90"/>
      <c r="W4" s="70"/>
      <c r="X4" s="70"/>
      <c r="Y4" s="70"/>
    </row>
    <row r="5" spans="1:28" ht="40.5" customHeight="1" x14ac:dyDescent="0.45">
      <c r="A5" s="8" t="s">
        <v>22</v>
      </c>
      <c r="B5" s="9">
        <f>96*12</f>
        <v>1152</v>
      </c>
      <c r="C5" s="9">
        <v>10</v>
      </c>
      <c r="D5" s="9">
        <f>B5*C5</f>
        <v>11520</v>
      </c>
      <c r="E5" s="88"/>
      <c r="F5" s="9">
        <f>144*12</f>
        <v>1728</v>
      </c>
      <c r="G5" s="9">
        <v>7</v>
      </c>
      <c r="H5" s="9">
        <f>F5*G5</f>
        <v>12096</v>
      </c>
      <c r="I5" s="88"/>
      <c r="J5" s="9">
        <f>J4*12</f>
        <v>240</v>
      </c>
      <c r="K5" s="9">
        <v>15</v>
      </c>
      <c r="L5" s="9">
        <f>J5*K5</f>
        <v>3600</v>
      </c>
      <c r="M5" s="90"/>
      <c r="N5" s="10">
        <f>4*12</f>
        <v>48</v>
      </c>
      <c r="O5" s="9">
        <v>30</v>
      </c>
      <c r="P5" s="9">
        <f>N5*O5</f>
        <v>1440</v>
      </c>
      <c r="Q5" s="90"/>
      <c r="R5" s="9">
        <f>3*12</f>
        <v>36</v>
      </c>
      <c r="S5" s="9">
        <v>40</v>
      </c>
      <c r="T5" s="9">
        <f>R5*S5</f>
        <v>1440</v>
      </c>
      <c r="U5" s="90"/>
      <c r="W5" s="59" t="s">
        <v>34</v>
      </c>
      <c r="X5" s="59"/>
      <c r="Y5" s="59"/>
      <c r="Z5" s="59"/>
      <c r="AA5" s="59"/>
      <c r="AB5" s="59"/>
    </row>
    <row r="6" spans="1:28" ht="57" customHeight="1" x14ac:dyDescent="0.45">
      <c r="A6" s="61" t="s">
        <v>35</v>
      </c>
      <c r="B6" s="49">
        <v>6754</v>
      </c>
      <c r="C6" s="11">
        <v>10</v>
      </c>
      <c r="D6" s="11">
        <f t="shared" ref="D6:D7" si="0">B6*C6</f>
        <v>67540</v>
      </c>
      <c r="E6" s="89"/>
      <c r="F6" s="49">
        <v>15596</v>
      </c>
      <c r="G6" s="11">
        <v>7</v>
      </c>
      <c r="H6" s="11">
        <f>F6*G6</f>
        <v>109172</v>
      </c>
      <c r="I6" s="89"/>
      <c r="J6" s="49">
        <v>2171</v>
      </c>
      <c r="K6" s="11">
        <v>15</v>
      </c>
      <c r="L6" s="11">
        <f>J6*K6</f>
        <v>32565</v>
      </c>
      <c r="M6" s="90"/>
      <c r="N6" s="50">
        <v>389</v>
      </c>
      <c r="O6" s="11">
        <v>30</v>
      </c>
      <c r="P6" s="11">
        <f>N6*O6</f>
        <v>11670</v>
      </c>
      <c r="Q6" s="90"/>
      <c r="R6" s="50">
        <v>289</v>
      </c>
      <c r="S6" s="11">
        <v>40</v>
      </c>
      <c r="T6" s="11">
        <f>R6*S6</f>
        <v>11560</v>
      </c>
      <c r="U6" s="90"/>
      <c r="W6" s="59"/>
      <c r="X6" s="59"/>
      <c r="Y6" s="59"/>
      <c r="Z6" s="59"/>
      <c r="AA6" s="59"/>
      <c r="AB6" s="60" t="s">
        <v>33</v>
      </c>
    </row>
    <row r="7" spans="1:28" ht="85.5" customHeight="1" x14ac:dyDescent="0.45">
      <c r="A7" s="29" t="s">
        <v>49</v>
      </c>
      <c r="B7" s="30">
        <f>B6/A3</f>
        <v>844.25</v>
      </c>
      <c r="C7" s="31">
        <v>10</v>
      </c>
      <c r="D7" s="31">
        <f t="shared" si="0"/>
        <v>8442.5</v>
      </c>
      <c r="E7" s="53">
        <f>D7/D5*100</f>
        <v>73.285590277777786</v>
      </c>
      <c r="F7" s="31">
        <f>F6/A3</f>
        <v>1949.5</v>
      </c>
      <c r="G7" s="31">
        <v>7</v>
      </c>
      <c r="H7" s="31">
        <f>F7*G7</f>
        <v>13646.5</v>
      </c>
      <c r="I7" s="53">
        <f>H7/H5*100</f>
        <v>112.81828703703705</v>
      </c>
      <c r="J7" s="31">
        <f>J6/A3</f>
        <v>271.375</v>
      </c>
      <c r="K7" s="31">
        <v>15</v>
      </c>
      <c r="L7" s="31">
        <f>J7*K7</f>
        <v>4070.625</v>
      </c>
      <c r="M7" s="32">
        <f>L7/L5*100</f>
        <v>113.07291666666666</v>
      </c>
      <c r="N7" s="31">
        <f>N6/A3</f>
        <v>48.625</v>
      </c>
      <c r="O7" s="31">
        <v>30</v>
      </c>
      <c r="P7" s="31">
        <f>N7*O7</f>
        <v>1458.75</v>
      </c>
      <c r="Q7" s="32">
        <f>P7/P5*100</f>
        <v>101.30208333333333</v>
      </c>
      <c r="R7" s="31">
        <f>R6/A3</f>
        <v>36.125</v>
      </c>
      <c r="S7" s="31">
        <v>40</v>
      </c>
      <c r="T7" s="31">
        <f>R7*S7</f>
        <v>1445</v>
      </c>
      <c r="U7" s="32">
        <f>T7/T5*100</f>
        <v>100.34722222222223</v>
      </c>
      <c r="W7" s="33"/>
    </row>
    <row r="8" spans="1:28" ht="76.5" customHeight="1" x14ac:dyDescent="0.45">
      <c r="A8" s="34" t="s">
        <v>50</v>
      </c>
      <c r="B8" s="35">
        <f>'خدمات تغذیه1402'!B7</f>
        <v>953.22222222222217</v>
      </c>
      <c r="C8" s="35">
        <f>'خدمات تغذیه1402'!C7</f>
        <v>10</v>
      </c>
      <c r="D8" s="35">
        <f>'خدمات تغذیه1402'!D7</f>
        <v>9532.2222222222226</v>
      </c>
      <c r="E8" s="51">
        <f>'خدمات تغذیه1402'!E7</f>
        <v>82.744984567901241</v>
      </c>
      <c r="F8" s="35">
        <f>'خدمات تغذیه1402'!F7</f>
        <v>1809</v>
      </c>
      <c r="G8" s="35">
        <f>'خدمات تغذیه1402'!G7</f>
        <v>7</v>
      </c>
      <c r="H8" s="35">
        <f>'خدمات تغذیه1402'!H7</f>
        <v>12663</v>
      </c>
      <c r="I8" s="51">
        <f>'خدمات تغذیه1402'!I7</f>
        <v>104.6875</v>
      </c>
      <c r="J8" s="35">
        <f>'خدمات تغذیه1402'!J7</f>
        <v>349.88888888888891</v>
      </c>
      <c r="K8" s="35">
        <f>'خدمات تغذیه1402'!K7</f>
        <v>15</v>
      </c>
      <c r="L8" s="35">
        <f>'خدمات تغذیه1402'!L7</f>
        <v>5248.3333333333339</v>
      </c>
      <c r="M8" s="51">
        <f>'خدمات تغذیه1402'!M7</f>
        <v>145.78703703703707</v>
      </c>
      <c r="N8" s="35">
        <f>'خدمات تغذیه1402'!N7</f>
        <v>39.111111111111114</v>
      </c>
      <c r="O8" s="35">
        <f>'خدمات تغذیه1402'!O7</f>
        <v>30</v>
      </c>
      <c r="P8" s="35">
        <f>'خدمات تغذیه1402'!P7</f>
        <v>1173.3333333333335</v>
      </c>
      <c r="Q8" s="51">
        <f>'خدمات تغذیه1402'!Q7</f>
        <v>81.481481481481495</v>
      </c>
      <c r="R8" s="35">
        <f>'خدمات تغذیه1402'!R7</f>
        <v>28.444444444444443</v>
      </c>
      <c r="S8" s="35">
        <f>'خدمات تغذیه1402'!S7</f>
        <v>40</v>
      </c>
      <c r="T8" s="35">
        <f>'خدمات تغذیه1402'!T7</f>
        <v>1137.7777777777778</v>
      </c>
      <c r="U8" s="51">
        <f>'خدمات تغذیه1402'!U7</f>
        <v>79.012345679012356</v>
      </c>
    </row>
    <row r="9" spans="1:28" ht="76.5" customHeight="1" x14ac:dyDescent="0.45">
      <c r="A9" s="36" t="s">
        <v>36</v>
      </c>
      <c r="B9" s="37">
        <v>574.6</v>
      </c>
      <c r="C9" s="38"/>
      <c r="D9" s="38"/>
      <c r="E9" s="64">
        <v>49.9</v>
      </c>
      <c r="F9" s="38">
        <v>1323.2</v>
      </c>
      <c r="G9" s="38"/>
      <c r="H9" s="38"/>
      <c r="I9" s="64">
        <v>76.599999999999994</v>
      </c>
      <c r="J9" s="38">
        <v>290</v>
      </c>
      <c r="K9" s="38"/>
      <c r="L9" s="38"/>
      <c r="M9" s="65">
        <v>120.9</v>
      </c>
      <c r="N9" s="41"/>
      <c r="O9" s="41"/>
      <c r="P9" s="41"/>
      <c r="Q9" s="42"/>
      <c r="R9" s="41"/>
      <c r="S9" s="41"/>
      <c r="T9" s="41"/>
      <c r="U9" s="43"/>
    </row>
    <row r="10" spans="1:28" ht="66" customHeight="1" x14ac:dyDescent="0.45">
      <c r="A10" s="36" t="s">
        <v>23</v>
      </c>
      <c r="B10" s="37">
        <v>648.52</v>
      </c>
      <c r="C10" s="38"/>
      <c r="D10" s="38"/>
      <c r="E10" s="39">
        <v>56.3</v>
      </c>
      <c r="F10" s="38">
        <v>1147</v>
      </c>
      <c r="G10" s="38"/>
      <c r="H10" s="38"/>
      <c r="I10" s="39">
        <v>66.400000000000006</v>
      </c>
      <c r="J10" s="38">
        <v>285.5</v>
      </c>
      <c r="K10" s="38"/>
      <c r="L10" s="38"/>
      <c r="M10" s="40">
        <v>119</v>
      </c>
      <c r="N10" s="41"/>
      <c r="O10" s="41"/>
      <c r="P10" s="41"/>
      <c r="Q10" s="42"/>
      <c r="R10" s="41"/>
      <c r="S10" s="41"/>
      <c r="T10" s="41"/>
      <c r="U10" s="43"/>
    </row>
    <row r="11" spans="1:28" ht="36.75" customHeight="1" x14ac:dyDescent="0.45">
      <c r="A11" s="12" t="s">
        <v>11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4"/>
    </row>
    <row r="12" spans="1:28" x14ac:dyDescent="0.45">
      <c r="A12" s="15" t="s">
        <v>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  <c r="R12" s="17"/>
      <c r="S12" s="16"/>
      <c r="T12" s="16"/>
      <c r="U12" s="18"/>
    </row>
    <row r="13" spans="1:28" ht="19.5" customHeight="1" x14ac:dyDescent="0.45">
      <c r="A13" s="15" t="s">
        <v>13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7"/>
      <c r="R13" s="17"/>
      <c r="S13" s="16"/>
      <c r="T13" s="16"/>
      <c r="U13" s="18"/>
    </row>
    <row r="14" spans="1:28" ht="19.5" customHeight="1" x14ac:dyDescent="0.45">
      <c r="A14" s="15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  <c r="P14" s="17"/>
      <c r="Q14" s="17"/>
      <c r="R14" s="17"/>
      <c r="S14" s="16"/>
      <c r="T14" s="16"/>
      <c r="U14" s="18"/>
    </row>
    <row r="15" spans="1:28" ht="19.5" customHeight="1" x14ac:dyDescent="0.45">
      <c r="A15" s="15" t="s">
        <v>15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7"/>
      <c r="Q15" s="17"/>
      <c r="R15" s="17"/>
      <c r="S15" s="16"/>
      <c r="T15" s="16"/>
      <c r="U15" s="18"/>
    </row>
    <row r="16" spans="1:28" ht="46.5" customHeight="1" x14ac:dyDescent="0.45">
      <c r="A16" s="71" t="s">
        <v>16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3"/>
    </row>
    <row r="17" spans="1:21" ht="45.75" customHeight="1" x14ac:dyDescent="0.45">
      <c r="A17" s="71" t="s">
        <v>17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3"/>
    </row>
    <row r="18" spans="1:21" ht="19.5" customHeight="1" x14ac:dyDescent="0.45">
      <c r="A18" s="71" t="s">
        <v>18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3"/>
    </row>
  </sheetData>
  <mergeCells count="15">
    <mergeCell ref="A17:U17"/>
    <mergeCell ref="A18:U18"/>
    <mergeCell ref="W2:Y4"/>
    <mergeCell ref="E3:E6"/>
    <mergeCell ref="I3:I6"/>
    <mergeCell ref="M3:M6"/>
    <mergeCell ref="Q3:Q6"/>
    <mergeCell ref="U3:U6"/>
    <mergeCell ref="A16:U16"/>
    <mergeCell ref="A1:U1"/>
    <mergeCell ref="B2:E2"/>
    <mergeCell ref="F2:I2"/>
    <mergeCell ref="J2:M2"/>
    <mergeCell ref="N2:Q2"/>
    <mergeCell ref="R2:U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گزارش به تفکیک کارشناسان تغذیه</vt:lpstr>
      <vt:lpstr>خدمات تغذیه1402</vt:lpstr>
      <vt:lpstr>خدمات تغذیه 1403استان وشهرستان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2025-06-24T06:02:20Z</dcterms:modified>
</cp:coreProperties>
</file>